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johnwilliams/Desktop/"/>
    </mc:Choice>
  </mc:AlternateContent>
  <xr:revisionPtr revIDLastSave="0" documentId="13_ncr:1_{FFF9EA06-D539-E644-BE97-48F0E45ED6ED}" xr6:coauthVersionLast="47" xr6:coauthVersionMax="47" xr10:uidLastSave="{00000000-0000-0000-0000-000000000000}"/>
  <bookViews>
    <workbookView xWindow="18940" yWindow="-21100" windowWidth="25780" windowHeight="18040" xr2:uid="{00000000-000D-0000-FFFF-FFFF00000000}"/>
  </bookViews>
  <sheets>
    <sheet name="Sheet1" sheetId="1" r:id="rId1"/>
    <sheet name="Scoring_Tab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C35" i="1" s="1"/>
  <c r="H14" i="1" s="1"/>
  <c r="E28" i="1"/>
  <c r="E27" i="1"/>
  <c r="E25" i="1"/>
  <c r="C34" i="1" s="1"/>
  <c r="H13" i="1" s="1"/>
  <c r="E24" i="1"/>
  <c r="E23" i="1"/>
  <c r="E21" i="1"/>
  <c r="C33" i="1" s="1"/>
  <c r="H12" i="1" s="1"/>
  <c r="E20" i="1"/>
  <c r="E18" i="1"/>
  <c r="C32" i="1" s="1"/>
  <c r="H11" i="1" s="1"/>
  <c r="E17" i="1"/>
  <c r="C12" i="1"/>
  <c r="D37" i="1" l="1"/>
  <c r="D38" i="1" s="1"/>
  <c r="D39" i="1" s="1"/>
  <c r="H9" i="1" s="1"/>
  <c r="H8" i="1" l="1"/>
</calcChain>
</file>

<file path=xl/sharedStrings.xml><?xml version="1.0" encoding="utf-8"?>
<sst xmlns="http://schemas.openxmlformats.org/spreadsheetml/2006/main" count="104" uniqueCount="92">
  <si>
    <t>Optipay 2026 FMCG Cash Flow Index</t>
  </si>
  <si>
    <t>📋  How to use this tool</t>
  </si>
  <si>
    <t>1. Enter your DSO, DIO, DPO and last-year CCC in the yellow cells below.</t>
  </si>
  <si>
    <t>2. Use the drop-downs (column D) to answer questions A1 – D10.</t>
  </si>
  <si>
    <t>3. Read your Index and Tier in the Results panel on the right.</t>
  </si>
  <si>
    <t xml:space="preserve">  SECTION 1 — CCC Calculator (optional auto-fill)</t>
  </si>
  <si>
    <t>📊  Results Panel</t>
  </si>
  <si>
    <t>Average DSO (days)</t>
  </si>
  <si>
    <t>Your average debtor days</t>
  </si>
  <si>
    <t>Overall Index (0–100)</t>
  </si>
  <si>
    <t>Average DIO (days)</t>
  </si>
  <si>
    <t>Your average inventory days</t>
  </si>
  <si>
    <t>Pressure Tier</t>
  </si>
  <si>
    <t>Average DPO (days)</t>
  </si>
  <si>
    <t>Your average creditor days</t>
  </si>
  <si>
    <t>Last-year CCC (days)</t>
  </si>
  <si>
    <t>Prior year CCC for trend calculation</t>
  </si>
  <si>
    <t>A. Cash-Flow Pressure</t>
  </si>
  <si>
    <t>Current CCC (calculated)</t>
  </si>
  <si>
    <t>B. Growth Constraint</t>
  </si>
  <si>
    <t>C. Debtor Concentration</t>
  </si>
  <si>
    <t xml:space="preserve">  SECTION 2 — Assessment Questions</t>
  </si>
  <si>
    <t>D. Working-Capital Eff.</t>
  </si>
  <si>
    <t>Question</t>
  </si>
  <si>
    <t>Max Pts</t>
  </si>
  <si>
    <t>Your Answer → Points</t>
  </si>
  <si>
    <t>A  Cash-Flow Pressure</t>
  </si>
  <si>
    <t>A1 – Current CCC (days)</t>
  </si>
  <si>
    <t>A2 – CCC trend (12–24 months)</t>
  </si>
  <si>
    <t>B  Growth Constraint Risk</t>
  </si>
  <si>
    <t>B3 – Revenue growth &amp; cash delays</t>
  </si>
  <si>
    <t>B4 – Turned down opportunities</t>
  </si>
  <si>
    <t>C  Debtor Concentration</t>
  </si>
  <si>
    <t>C5 – Revenue share of largest customer</t>
  </si>
  <si>
    <t>C6 – Receivables share of top 3 customers</t>
  </si>
  <si>
    <t>C7 – Major customer 30+ days late on &gt;$50k?</t>
  </si>
  <si>
    <t>D  Working-Capital Efficiency</t>
  </si>
  <si>
    <t>D8 – DSO vs payment terms</t>
  </si>
  <si>
    <t>D9 – DIO vs ideal/target</t>
  </si>
  <si>
    <t>D10 – DPO vs DSO</t>
  </si>
  <si>
    <t xml:space="preserve">  SECTION 3 — Scores &amp; Index</t>
  </si>
  <si>
    <t>A.  Cash-Flow Pressure Score</t>
  </si>
  <si>
    <t>/ 25</t>
  </si>
  <si>
    <t>B.  Growth Constraint Risk Score</t>
  </si>
  <si>
    <t>/ 20</t>
  </si>
  <si>
    <t>C.  Debtor Concentration Score</t>
  </si>
  <si>
    <t>D.  Working-Capital Efficiency Score</t>
  </si>
  <si>
    <t>/ 27</t>
  </si>
  <si>
    <t>Total Raw Score (max 97)</t>
  </si>
  <si>
    <t>FMCG Cash Flow Index  (0 – 100)</t>
  </si>
  <si>
    <t>Colour guide:   🟡 Yellow = user input   🔵 Blue text = hardcoded input   ⬛ Black text = formula   🟢 Green text = cross-sheet link</t>
  </si>
  <si>
    <t>A1 – CCC Band</t>
  </si>
  <si>
    <t>Points</t>
  </si>
  <si>
    <t>A2 – CCC Trend</t>
  </si>
  <si>
    <t>B3 – Revenue Growth</t>
  </si>
  <si>
    <t>B4 – Turned Down Opps</t>
  </si>
  <si>
    <t>C5 – Largest Customer %</t>
  </si>
  <si>
    <t>C6 – Top 3 Receivables %</t>
  </si>
  <si>
    <t>C7 – Late &gt;$50k</t>
  </si>
  <si>
    <t>D8 – DSO vs Terms</t>
  </si>
  <si>
    <t>D9 – DIO vs Ideal</t>
  </si>
  <si>
    <t>0–30 days</t>
  </si>
  <si>
    <t>Improved by more than 10 days</t>
  </si>
  <si>
    <t>Grew more than 10% and you rarely delay projects due to cash</t>
  </si>
  <si>
    <t>Never</t>
  </si>
  <si>
    <t>Under 20%</t>
  </si>
  <si>
    <t>Under 40%</t>
  </si>
  <si>
    <t>No</t>
  </si>
  <si>
    <t>Mostly in line (within 7 days of terms)</t>
  </si>
  <si>
    <t>Within target range</t>
  </si>
  <si>
    <t>DPO is equal to or longer than DSO</t>
  </si>
  <si>
    <t>31–60 days</t>
  </si>
  <si>
    <t>Improved by up to 10 days</t>
  </si>
  <si>
    <t>Grew 0–10% and you sometimes delay projects due to cash</t>
  </si>
  <si>
    <t>1–2 times</t>
  </si>
  <si>
    <t>20–35%</t>
  </si>
  <si>
    <t>40–60%</t>
  </si>
  <si>
    <t>Yes</t>
  </si>
  <si>
    <t>8–20 days slower than terms</t>
  </si>
  <si>
    <t>10–20 days higher than target</t>
  </si>
  <si>
    <t>DPO is 1–15 days shorter than DSO</t>
  </si>
  <si>
    <t>61–90 days</t>
  </si>
  <si>
    <t>Stayed roughly the same (±5 days)</t>
  </si>
  <si>
    <t>Was flat or declined, and you often delay projects due to cash</t>
  </si>
  <si>
    <t>3+ times</t>
  </si>
  <si>
    <t>Over 35%</t>
  </si>
  <si>
    <t>Over 60%</t>
  </si>
  <si>
    <t>More than 20 days slower than terms</t>
  </si>
  <si>
    <t>More than 20 days higher than target</t>
  </si>
  <si>
    <t>DPO is more than 15 days shorter than DSO</t>
  </si>
  <si>
    <t>More than 90 days</t>
  </si>
  <si>
    <t>Worsened by more than 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</si>
</sst>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rgb="FF1F3864"/>
      <name val="Arial"/>
      <family val="2"/>
    </font>
    <font>
      <b/>
      <sz val="16"/>
      <color rgb="FFFFFFFF"/>
      <name val="Arial"/>
      <family val="2"/>
    </font>
    <font>
      <sz val="9"/>
      <color rgb="FF404040"/>
      <name val="Arial"/>
      <family val="2"/>
    </font>
    <font>
      <b/>
      <sz val="10"/>
      <color rgb="FFFFFFFF"/>
      <name val="Arial"/>
      <family val="2"/>
    </font>
    <font>
      <sz val="10"/>
      <color rgb="FF404040"/>
      <name val="Arial"/>
      <family val="2"/>
    </font>
    <font>
      <sz val="10"/>
      <color rgb="FF0000FF"/>
      <name val="Arial"/>
      <family val="2"/>
    </font>
    <font>
      <i/>
      <sz val="8"/>
      <color rgb="FF808080"/>
      <name val="Arial"/>
      <family val="2"/>
    </font>
    <font>
      <b/>
      <sz val="11"/>
      <color rgb="FF000000"/>
      <name val="Arial"/>
      <family val="2"/>
    </font>
    <font>
      <i/>
      <sz val="9"/>
      <color rgb="FF404040"/>
      <name val="Arial"/>
      <family val="2"/>
    </font>
    <font>
      <b/>
      <sz val="9"/>
      <color rgb="FFFFFFFF"/>
      <name val="Arial"/>
      <family val="2"/>
    </font>
    <font>
      <b/>
      <sz val="9"/>
      <color rgb="FF1F3864"/>
      <name val="Arial"/>
      <family val="2"/>
    </font>
    <font>
      <sz val="9"/>
      <color rgb="FF303030"/>
      <name val="Arial"/>
      <family val="2"/>
    </font>
    <font>
      <sz val="9"/>
      <color rgb="FF606060"/>
      <name val="Arial"/>
      <family val="2"/>
    </font>
    <font>
      <sz val="9"/>
      <color rgb="FF000000"/>
      <name val="Arial"/>
      <family val="2"/>
    </font>
    <font>
      <i/>
      <sz val="9"/>
      <color rgb="FF80808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FFFFFF"/>
      <name val="Arial"/>
      <family val="2"/>
    </font>
    <font>
      <i/>
      <sz val="8"/>
      <color rgb="FF60606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3864"/>
      </patternFill>
    </fill>
    <fill>
      <patternFill patternType="solid">
        <fgColor rgb="FFEEF3FB"/>
      </patternFill>
    </fill>
    <fill>
      <patternFill patternType="solid">
        <fgColor rgb="FF2E5FA3"/>
      </patternFill>
    </fill>
    <fill>
      <patternFill patternType="solid">
        <fgColor rgb="FFF2F2F2"/>
      </patternFill>
    </fill>
    <fill>
      <patternFill patternType="solid">
        <fgColor rgb="FFFFFF00"/>
      </patternFill>
    </fill>
    <fill>
      <patternFill patternType="solid">
        <fgColor rgb="FF3A6BB5"/>
      </patternFill>
    </fill>
    <fill>
      <patternFill patternType="solid">
        <fgColor rgb="FFFFFFFF"/>
      </patternFill>
    </fill>
    <fill>
      <patternFill patternType="solid">
        <fgColor rgb="FFBDD7EE"/>
      </patternFill>
    </fill>
    <fill>
      <patternFill patternType="solid">
        <fgColor rgb="FF9DC3E6"/>
      </patternFill>
    </fill>
    <fill>
      <patternFill patternType="solid">
        <fgColor rgb="FFFFFF00"/>
      </patternFill>
    </fill>
  </fills>
  <borders count="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DCDCD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6" borderId="0" xfId="0" applyFont="1" applyFill="1" applyAlignment="1">
      <alignment vertical="center" indent="1"/>
    </xf>
    <xf numFmtId="0" fontId="6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11" borderId="3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inden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8" borderId="0" xfId="0" applyFont="1" applyFill="1" applyAlignment="1">
      <alignment horizontal="center" vertical="center"/>
    </xf>
    <xf numFmtId="0" fontId="12" fillId="9" borderId="2" xfId="0" applyFont="1" applyFill="1" applyBorder="1" applyAlignment="1">
      <alignment vertical="center" wrapText="1" indent="2"/>
    </xf>
    <xf numFmtId="0" fontId="13" fillId="6" borderId="2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 indent="1"/>
    </xf>
    <xf numFmtId="0" fontId="15" fillId="6" borderId="0" xfId="0" applyFont="1" applyFill="1" applyAlignment="1">
      <alignment vertical="center"/>
    </xf>
    <xf numFmtId="0" fontId="16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" fillId="2" borderId="0" xfId="0" applyFont="1" applyFill="1"/>
    <xf numFmtId="0" fontId="22" fillId="12" borderId="2" xfId="0" applyFont="1" applyFill="1" applyBorder="1" applyAlignment="1">
      <alignment horizontal="left" vertical="center" wrapText="1" indent="1"/>
    </xf>
    <xf numFmtId="0" fontId="20" fillId="9" borderId="2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vertical="center" indent="1"/>
    </xf>
    <xf numFmtId="0" fontId="11" fillId="11" borderId="0" xfId="0" applyFont="1" applyFill="1" applyAlignment="1">
      <alignment vertical="center" indent="1"/>
    </xf>
    <xf numFmtId="0" fontId="4" fillId="5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1" fillId="9" borderId="0" xfId="0" applyFont="1" applyFill="1" applyAlignment="1">
      <alignment vertical="center" indent="1"/>
    </xf>
  </cellXfs>
  <cellStyles count="1">
    <cellStyle name="Normal" xfId="0" builtinId="0"/>
  </cellStyles>
  <dxfs count="6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H42"/>
  <sheetViews>
    <sheetView tabSelected="1" workbookViewId="0">
      <pane xSplit="1" ySplit="15" topLeftCell="B16" activePane="bottomRight" state="frozen"/>
      <selection pane="topRight"/>
      <selection pane="bottomLeft"/>
      <selection pane="bottomRight" activeCell="D17" sqref="D17"/>
    </sheetView>
  </sheetViews>
  <sheetFormatPr baseColWidth="10" defaultColWidth="8.83203125" defaultRowHeight="15" x14ac:dyDescent="0.2"/>
  <cols>
    <col min="1" max="1" width="4" customWidth="1"/>
    <col min="2" max="2" width="38" customWidth="1"/>
    <col min="3" max="4" width="12" customWidth="1"/>
    <col min="5" max="5" width="5" customWidth="1"/>
    <col min="6" max="6" width="34" customWidth="1"/>
    <col min="7" max="7" width="16" customWidth="1"/>
    <col min="8" max="8" width="14" customWidth="1"/>
  </cols>
  <sheetData>
    <row r="1" spans="1:8" ht="36" customHeight="1" x14ac:dyDescent="0.2">
      <c r="A1" s="22" t="s">
        <v>0</v>
      </c>
      <c r="B1" s="23"/>
      <c r="C1" s="23"/>
      <c r="D1" s="23"/>
      <c r="E1" s="23"/>
      <c r="F1" s="23"/>
      <c r="G1" s="23"/>
      <c r="H1" s="23"/>
    </row>
    <row r="2" spans="1:8" x14ac:dyDescent="0.2">
      <c r="B2" s="30" t="s">
        <v>1</v>
      </c>
      <c r="C2" s="23"/>
      <c r="D2" s="23"/>
    </row>
    <row r="3" spans="1:8" ht="15" customHeight="1" x14ac:dyDescent="0.2">
      <c r="B3" s="29" t="s">
        <v>2</v>
      </c>
      <c r="C3" s="23"/>
      <c r="D3" s="23"/>
    </row>
    <row r="4" spans="1:8" ht="15" customHeight="1" x14ac:dyDescent="0.2">
      <c r="B4" s="29" t="s">
        <v>3</v>
      </c>
      <c r="C4" s="23"/>
      <c r="D4" s="23"/>
    </row>
    <row r="5" spans="1:8" ht="15" customHeight="1" x14ac:dyDescent="0.2">
      <c r="B5" s="29" t="s">
        <v>4</v>
      </c>
      <c r="C5" s="23"/>
      <c r="D5" s="23"/>
    </row>
    <row r="7" spans="1:8" ht="22" customHeight="1" x14ac:dyDescent="0.2">
      <c r="B7" s="28" t="s">
        <v>5</v>
      </c>
      <c r="C7" s="23"/>
      <c r="D7" s="23"/>
      <c r="F7" s="32" t="s">
        <v>6</v>
      </c>
      <c r="G7" s="23"/>
      <c r="H7" s="23"/>
    </row>
    <row r="8" spans="1:8" ht="22" customHeight="1" x14ac:dyDescent="0.2">
      <c r="B8" s="1" t="s">
        <v>7</v>
      </c>
      <c r="C8" s="2">
        <v>0</v>
      </c>
      <c r="D8" s="3" t="s">
        <v>8</v>
      </c>
      <c r="F8" s="27" t="s">
        <v>9</v>
      </c>
      <c r="G8" s="23"/>
      <c r="H8" s="4" t="str">
        <f>IF(D38="","-",D38)</f>
        <v>-</v>
      </c>
    </row>
    <row r="9" spans="1:8" ht="22" customHeight="1" x14ac:dyDescent="0.2">
      <c r="B9" s="1" t="s">
        <v>10</v>
      </c>
      <c r="C9" s="2">
        <v>0</v>
      </c>
      <c r="D9" s="3" t="s">
        <v>11</v>
      </c>
      <c r="F9" s="27" t="s">
        <v>12</v>
      </c>
      <c r="G9" s="23"/>
      <c r="H9" s="4" t="str">
        <f>IF(D39="","-",D39)</f>
        <v>-</v>
      </c>
    </row>
    <row r="10" spans="1:8" ht="18" customHeight="1" x14ac:dyDescent="0.2">
      <c r="B10" s="1" t="s">
        <v>13</v>
      </c>
      <c r="C10" s="2">
        <v>0</v>
      </c>
      <c r="D10" s="3" t="s">
        <v>14</v>
      </c>
      <c r="F10" s="33"/>
      <c r="G10" s="23"/>
      <c r="H10" s="5"/>
    </row>
    <row r="11" spans="1:8" ht="18" customHeight="1" x14ac:dyDescent="0.2">
      <c r="B11" s="1" t="s">
        <v>15</v>
      </c>
      <c r="C11" s="2">
        <v>0</v>
      </c>
      <c r="D11" s="3" t="s">
        <v>16</v>
      </c>
      <c r="F11" s="26" t="s">
        <v>17</v>
      </c>
      <c r="G11" s="23"/>
      <c r="H11" s="6" t="str">
        <f>IF(C32="","-",TEXT(C32,"0")&amp;" / 25")</f>
        <v>-</v>
      </c>
    </row>
    <row r="12" spans="1:8" ht="18" customHeight="1" x14ac:dyDescent="0.2">
      <c r="B12" s="7" t="s">
        <v>18</v>
      </c>
      <c r="C12" s="8">
        <f>IF(AND(ISNUMBER(C8),ISNUMBER(C9),ISNUMBER(C10)),C9+C8-C10,"")</f>
        <v>0</v>
      </c>
      <c r="D12" s="9"/>
      <c r="F12" s="26" t="s">
        <v>19</v>
      </c>
      <c r="G12" s="23"/>
      <c r="H12" s="6" t="str">
        <f>IF(C33="","-",TEXT(C33,"0")&amp;" / 20")</f>
        <v>-</v>
      </c>
    </row>
    <row r="13" spans="1:8" ht="18" customHeight="1" x14ac:dyDescent="0.2">
      <c r="F13" s="26" t="s">
        <v>20</v>
      </c>
      <c r="G13" s="23"/>
      <c r="H13" s="6" t="str">
        <f>IF(C34="","-",TEXT(C34,"0")&amp;" / 25")</f>
        <v>-</v>
      </c>
    </row>
    <row r="14" spans="1:8" ht="18" customHeight="1" x14ac:dyDescent="0.2">
      <c r="B14" s="28" t="s">
        <v>21</v>
      </c>
      <c r="C14" s="23"/>
      <c r="D14" s="23"/>
      <c r="F14" s="26" t="s">
        <v>22</v>
      </c>
      <c r="G14" s="23"/>
      <c r="H14" s="6" t="str">
        <f>IF(C35="","-",TEXT(C35,"0")&amp;" / 27")</f>
        <v>-</v>
      </c>
    </row>
    <row r="15" spans="1:8" ht="16" customHeight="1" x14ac:dyDescent="0.2">
      <c r="B15" s="10" t="s">
        <v>23</v>
      </c>
      <c r="C15" s="10" t="s">
        <v>24</v>
      </c>
      <c r="D15" s="10" t="s">
        <v>25</v>
      </c>
    </row>
    <row r="16" spans="1:8" ht="20" customHeight="1" x14ac:dyDescent="0.2">
      <c r="B16" s="25" t="s">
        <v>26</v>
      </c>
      <c r="C16" s="23"/>
      <c r="D16" s="23"/>
      <c r="E16" s="23"/>
    </row>
    <row r="17" spans="2:5" ht="20" customHeight="1" x14ac:dyDescent="0.2">
      <c r="B17" s="11" t="s">
        <v>27</v>
      </c>
      <c r="C17" s="12">
        <v>15</v>
      </c>
      <c r="D17" s="19"/>
      <c r="E17" s="20" t="str">
        <f>IF(D17="","",IF(ISNUMBER(D17),D17,IFERROR(VLOOKUP(D17,Scoring_Tables!$A$2:$B$5,2,FALSE),"⚠ Invalid")))</f>
        <v/>
      </c>
    </row>
    <row r="18" spans="2:5" ht="20" customHeight="1" x14ac:dyDescent="0.2">
      <c r="B18" s="11" t="s">
        <v>28</v>
      </c>
      <c r="C18" s="12">
        <v>10</v>
      </c>
      <c r="D18" s="19"/>
      <c r="E18" s="20" t="str">
        <f>IF(D18="","",IF(ISNUMBER(D18),D18,IFERROR(VLOOKUP(D18,Scoring_Tables!$D$2:$E$5,2,FALSE),"⚠ Invalid")))</f>
        <v/>
      </c>
    </row>
    <row r="19" spans="2:5" ht="20" customHeight="1" x14ac:dyDescent="0.2">
      <c r="B19" s="25" t="s">
        <v>29</v>
      </c>
      <c r="C19" s="23"/>
      <c r="D19" s="23"/>
      <c r="E19" s="23"/>
    </row>
    <row r="20" spans="2:5" ht="20" customHeight="1" x14ac:dyDescent="0.2">
      <c r="B20" s="11" t="s">
        <v>30</v>
      </c>
      <c r="C20" s="12">
        <v>10</v>
      </c>
      <c r="D20" s="19"/>
      <c r="E20" s="20" t="str">
        <f>IF(D20="","",IF(ISNUMBER(D20),D20,IFERROR(VLOOKUP(D20,Scoring_Tables!$G$2:$H$4,2,FALSE),"⚠ Invalid")))</f>
        <v/>
      </c>
    </row>
    <row r="21" spans="2:5" ht="20" customHeight="1" x14ac:dyDescent="0.2">
      <c r="B21" s="11" t="s">
        <v>31</v>
      </c>
      <c r="C21" s="12">
        <v>10</v>
      </c>
      <c r="D21" s="19"/>
      <c r="E21" s="20" t="str">
        <f>IF(D21="","",IF(ISNUMBER(D21),D21,IFERROR(VLOOKUP(D21,Scoring_Tables!$J$2:$K$4,2,FALSE),"⚠ Invalid")))</f>
        <v/>
      </c>
    </row>
    <row r="22" spans="2:5" ht="20" customHeight="1" x14ac:dyDescent="0.2">
      <c r="B22" s="25" t="s">
        <v>32</v>
      </c>
      <c r="C22" s="23"/>
      <c r="D22" s="23"/>
      <c r="E22" s="23"/>
    </row>
    <row r="23" spans="2:5" ht="20" customHeight="1" x14ac:dyDescent="0.2">
      <c r="B23" s="11" t="s">
        <v>33</v>
      </c>
      <c r="C23" s="12">
        <v>10</v>
      </c>
      <c r="D23" s="19"/>
      <c r="E23" s="20" t="str">
        <f>IF(D23="","",IF(ISNUMBER(D23),D23,IFERROR(VLOOKUP(D23,Scoring_Tables!$M$2:$N$4,2,FALSE),"⚠ Invalid")))</f>
        <v/>
      </c>
    </row>
    <row r="24" spans="2:5" ht="20" customHeight="1" x14ac:dyDescent="0.2">
      <c r="B24" s="11" t="s">
        <v>34</v>
      </c>
      <c r="C24" s="12">
        <v>10</v>
      </c>
      <c r="D24" s="19"/>
      <c r="E24" s="20" t="str">
        <f>IF(D24="","",IF(ISNUMBER(D24),D24,IFERROR(VLOOKUP(D24,Scoring_Tables!$P$2:$Q$4,2,FALSE),"⚠ Invalid")))</f>
        <v/>
      </c>
    </row>
    <row r="25" spans="2:5" ht="20" customHeight="1" x14ac:dyDescent="0.2">
      <c r="B25" s="11" t="s">
        <v>35</v>
      </c>
      <c r="C25" s="12">
        <v>5</v>
      </c>
      <c r="D25" s="19"/>
      <c r="E25" s="20" t="str">
        <f>IF(D25="","",IF(ISNUMBER(D25),D25,IFERROR(VLOOKUP(D25,Scoring_Tables!$S$2:$T$3,2,FALSE),"⚠ Invalid")))</f>
        <v/>
      </c>
    </row>
    <row r="26" spans="2:5" ht="20" customHeight="1" x14ac:dyDescent="0.2">
      <c r="B26" s="25" t="s">
        <v>36</v>
      </c>
      <c r="C26" s="23"/>
      <c r="D26" s="23"/>
      <c r="E26" s="23"/>
    </row>
    <row r="27" spans="2:5" ht="20" customHeight="1" x14ac:dyDescent="0.2">
      <c r="B27" s="11" t="s">
        <v>37</v>
      </c>
      <c r="C27" s="12">
        <v>10</v>
      </c>
      <c r="D27" s="19"/>
      <c r="E27" s="20" t="str">
        <f>IF(D27="","",IF(ISNUMBER(D27),D27,IFERROR(VLOOKUP(D27,Scoring_Tables!$V$2:$W$4,2,FALSE),"⚠ Invalid")))</f>
        <v/>
      </c>
    </row>
    <row r="28" spans="2:5" ht="20" customHeight="1" x14ac:dyDescent="0.2">
      <c r="B28" s="11" t="s">
        <v>38</v>
      </c>
      <c r="C28" s="12">
        <v>10</v>
      </c>
      <c r="D28" s="19"/>
      <c r="E28" s="20" t="str">
        <f>IF(D28="","",IF(ISNUMBER(D28),D28,IFERROR(VLOOKUP(D28,Scoring_Tables!$Y$2:$Z$4,2,FALSE),"⚠ Invalid")))</f>
        <v/>
      </c>
    </row>
    <row r="29" spans="2:5" ht="20" customHeight="1" x14ac:dyDescent="0.2">
      <c r="B29" s="11" t="s">
        <v>39</v>
      </c>
      <c r="C29" s="12">
        <v>7</v>
      </c>
      <c r="D29" s="19"/>
      <c r="E29" s="20" t="str">
        <f>IF(D29="","",IF(ISNUMBER(D29),D29,IFERROR(VLOOKUP(D29,Scoring_Tables!$AB$2:$AC$4,2,FALSE),"⚠ Invalid")))</f>
        <v/>
      </c>
    </row>
    <row r="31" spans="2:5" ht="18" customHeight="1" x14ac:dyDescent="0.2">
      <c r="B31" s="28" t="s">
        <v>40</v>
      </c>
      <c r="C31" s="23"/>
      <c r="D31" s="23"/>
      <c r="E31" s="23"/>
    </row>
    <row r="32" spans="2:5" ht="18" customHeight="1" x14ac:dyDescent="0.2">
      <c r="B32" s="13" t="s">
        <v>41</v>
      </c>
      <c r="C32" s="21" t="str">
        <f>IF(COUNTA(D17:D18)&lt;2,"",IFERROR(SUM(E17:E18),""))</f>
        <v/>
      </c>
      <c r="D32" s="14" t="s">
        <v>42</v>
      </c>
    </row>
    <row r="33" spans="2:8" ht="18" customHeight="1" x14ac:dyDescent="0.2">
      <c r="B33" s="13" t="s">
        <v>43</v>
      </c>
      <c r="C33" s="21" t="str">
        <f>IF(COUNTA(D20:D21)&lt;2,"",IFERROR(SUM(E20:E21),""))</f>
        <v/>
      </c>
      <c r="D33" s="14" t="s">
        <v>44</v>
      </c>
    </row>
    <row r="34" spans="2:8" ht="18" customHeight="1" x14ac:dyDescent="0.2">
      <c r="B34" s="13" t="s">
        <v>45</v>
      </c>
      <c r="C34" s="21" t="str">
        <f>IF(COUNTA(D23:D25)&lt;3,"",IFERROR(SUM(E23:E25),""))</f>
        <v/>
      </c>
      <c r="D34" s="14" t="s">
        <v>42</v>
      </c>
    </row>
    <row r="35" spans="2:8" ht="18" customHeight="1" x14ac:dyDescent="0.2">
      <c r="B35" s="13" t="s">
        <v>46</v>
      </c>
      <c r="C35" s="21" t="str">
        <f>IF(COUNTA(D27:D29)&lt;3,"",IFERROR(SUM(E27:E29),""))</f>
        <v/>
      </c>
      <c r="D35" s="14" t="s">
        <v>47</v>
      </c>
    </row>
    <row r="36" spans="2:8" ht="4" customHeight="1" x14ac:dyDescent="0.2"/>
    <row r="37" spans="2:8" ht="22" customHeight="1" x14ac:dyDescent="0.2">
      <c r="B37" s="28" t="s">
        <v>48</v>
      </c>
      <c r="C37" s="23"/>
      <c r="D37" s="15" t="str">
        <f>IF(COUNTA(D17:D18,D20:D21,D23:D25,D27:D29)&lt;10,"",IFERROR(SUM(E17:E18,E20:E21,E23:E25,E27:E29),""))</f>
        <v/>
      </c>
    </row>
    <row r="38" spans="2:8" ht="22" customHeight="1" x14ac:dyDescent="0.2">
      <c r="B38" s="24" t="s">
        <v>49</v>
      </c>
      <c r="C38" s="23"/>
      <c r="D38" s="16" t="str">
        <f>IF(D37="","",IFERROR(ROUND(D37/97*100,0),""))</f>
        <v/>
      </c>
    </row>
    <row r="39" spans="2:8" ht="22" customHeight="1" x14ac:dyDescent="0.2">
      <c r="B39" s="24" t="s">
        <v>12</v>
      </c>
      <c r="C39" s="23"/>
      <c r="D39" s="17" t="str">
        <f>IF(D38="","",IF(D38&lt;=33,"Low ✔",IF(D38&lt;=66,"Medium ⚠","High ⚡")))</f>
        <v/>
      </c>
    </row>
    <row r="42" spans="2:8" ht="18" customHeight="1" x14ac:dyDescent="0.2">
      <c r="B42" s="31" t="s">
        <v>50</v>
      </c>
      <c r="C42" s="23"/>
      <c r="D42" s="23"/>
      <c r="E42" s="23"/>
      <c r="F42" s="23"/>
      <c r="G42" s="23"/>
      <c r="H42" s="23"/>
    </row>
  </sheetData>
  <mergeCells count="24">
    <mergeCell ref="B42:H42"/>
    <mergeCell ref="F13:G13"/>
    <mergeCell ref="B7:D7"/>
    <mergeCell ref="F9:G9"/>
    <mergeCell ref="B3:D3"/>
    <mergeCell ref="F14:G14"/>
    <mergeCell ref="B19:E19"/>
    <mergeCell ref="F7:H7"/>
    <mergeCell ref="F11:G11"/>
    <mergeCell ref="B14:D14"/>
    <mergeCell ref="F10:G10"/>
    <mergeCell ref="A1:H1"/>
    <mergeCell ref="B39:C39"/>
    <mergeCell ref="B26:E26"/>
    <mergeCell ref="F12:G12"/>
    <mergeCell ref="B16:E16"/>
    <mergeCell ref="B22:E22"/>
    <mergeCell ref="F8:G8"/>
    <mergeCell ref="B31:E31"/>
    <mergeCell ref="B38:C38"/>
    <mergeCell ref="B5:D5"/>
    <mergeCell ref="B37:C37"/>
    <mergeCell ref="B4:D4"/>
    <mergeCell ref="B2:D2"/>
  </mergeCells>
  <conditionalFormatting sqref="D39">
    <cfRule type="cellIs" dxfId="5" priority="1" operator="equal">
      <formula>"Low ✔"</formula>
    </cfRule>
    <cfRule type="cellIs" dxfId="4" priority="2" operator="equal">
      <formula>"Medium ⚠"</formula>
    </cfRule>
    <cfRule type="cellIs" dxfId="3" priority="3" operator="equal">
      <formula>"High ⚡"</formula>
    </cfRule>
  </conditionalFormatting>
  <conditionalFormatting sqref="H9">
    <cfRule type="cellIs" dxfId="2" priority="4" operator="equal">
      <formula>"Low ✔"</formula>
    </cfRule>
    <cfRule type="cellIs" dxfId="1" priority="5" operator="equal">
      <formula>"Medium ⚠"</formula>
    </cfRule>
    <cfRule type="cellIs" dxfId="0" priority="6" operator="equal">
      <formula>"High ⚡"</formula>
    </cfRule>
  </conditionalFormatting>
  <dataValidations count="10">
    <dataValidation type="list" allowBlank="1" sqref="D17" xr:uid="{00000000-0002-0000-0000-000000000000}">
      <formula1>"0–30 days,31–60 days,61–90 days,More than 90 days"</formula1>
    </dataValidation>
    <dataValidation type="list" allowBlank="1" sqref="D18" xr:uid="{00000000-0002-0000-0000-000001000000}">
      <formula1>"Improved by more than 10 days,Improved by up to 10 days,Stayed roughly the same (±5 days),Worsened by more than 5 days"</formula1>
    </dataValidation>
    <dataValidation type="list" allowBlank="1" sqref="D20" xr:uid="{00000000-0002-0000-0000-000002000000}">
      <formula1>"Grew more than 10% and you rarely delay projects due to cash,Grew 0–10% and you sometimes delay projects due to cash,Was flat or declined, and you often delay projects due to cash"</formula1>
    </dataValidation>
    <dataValidation type="list" allowBlank="1" sqref="D21" xr:uid="{00000000-0002-0000-0000-000003000000}">
      <formula1>"Never,1–2 times,3+ times"</formula1>
    </dataValidation>
    <dataValidation type="list" allowBlank="1" sqref="D23" xr:uid="{00000000-0002-0000-0000-000004000000}">
      <formula1>"Under 20%,20–35%,Over 35%"</formula1>
    </dataValidation>
    <dataValidation type="list" allowBlank="1" sqref="D24" xr:uid="{00000000-0002-0000-0000-000005000000}">
      <formula1>"Under 40%,40–60%,Over 60%"</formula1>
    </dataValidation>
    <dataValidation type="list" allowBlank="1" sqref="D25" xr:uid="{00000000-0002-0000-0000-000006000000}">
      <formula1>"No,Yes"</formula1>
    </dataValidation>
    <dataValidation type="list" allowBlank="1" sqref="D27" xr:uid="{00000000-0002-0000-0000-000007000000}">
      <formula1>"Mostly in line (within 7 days of terms),8–20 days slower than terms,More than 20 days slower than terms"</formula1>
    </dataValidation>
    <dataValidation type="list" allowBlank="1" sqref="D28" xr:uid="{00000000-0002-0000-0000-000008000000}">
      <formula1>"Within target range,10–20 days higher than target,More than 20 days higher than target"</formula1>
    </dataValidation>
    <dataValidation type="list" allowBlank="1" sqref="D29" xr:uid="{00000000-0002-0000-0000-000009000000}">
      <formula1>"DPO is equal to or longer than DSO,DPO is 1–15 days shorter than DSO,DPO is more than 15 days shorter than DSO"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FA3"/>
  </sheetPr>
  <dimension ref="A1:AC5"/>
  <sheetViews>
    <sheetView workbookViewId="0"/>
  </sheetViews>
  <sheetFormatPr baseColWidth="10" defaultColWidth="8.83203125" defaultRowHeight="15" x14ac:dyDescent="0.2"/>
  <cols>
    <col min="1" max="1" width="42" customWidth="1"/>
    <col min="2" max="3" width="14" customWidth="1"/>
    <col min="4" max="4" width="42" customWidth="1"/>
    <col min="5" max="6" width="14" customWidth="1"/>
    <col min="7" max="7" width="42" customWidth="1"/>
    <col min="8" max="9" width="14" customWidth="1"/>
    <col min="10" max="10" width="42" customWidth="1"/>
    <col min="11" max="12" width="14" customWidth="1"/>
    <col min="13" max="13" width="42" customWidth="1"/>
    <col min="14" max="15" width="14" customWidth="1"/>
    <col min="16" max="16" width="42" customWidth="1"/>
    <col min="17" max="18" width="14" customWidth="1"/>
    <col min="19" max="19" width="42" customWidth="1"/>
    <col min="20" max="21" width="14" customWidth="1"/>
    <col min="22" max="22" width="42" customWidth="1"/>
    <col min="23" max="24" width="14" customWidth="1"/>
    <col min="25" max="25" width="42" customWidth="1"/>
    <col min="26" max="27" width="14" customWidth="1"/>
    <col min="28" max="28" width="42" customWidth="1"/>
    <col min="29" max="29" width="14" customWidth="1"/>
  </cols>
  <sheetData>
    <row r="1" spans="1:29" x14ac:dyDescent="0.2">
      <c r="A1" s="18" t="s">
        <v>51</v>
      </c>
      <c r="B1" s="18" t="s">
        <v>52</v>
      </c>
      <c r="C1" s="18" t="s">
        <v>53</v>
      </c>
      <c r="D1" s="18" t="s">
        <v>52</v>
      </c>
      <c r="G1" s="18" t="s">
        <v>54</v>
      </c>
      <c r="H1" s="18" t="s">
        <v>52</v>
      </c>
      <c r="I1" s="18" t="s">
        <v>55</v>
      </c>
      <c r="J1" s="18" t="s">
        <v>52</v>
      </c>
      <c r="M1" s="18" t="s">
        <v>56</v>
      </c>
      <c r="N1" s="18" t="s">
        <v>52</v>
      </c>
      <c r="O1" s="18" t="s">
        <v>57</v>
      </c>
      <c r="P1" s="18" t="s">
        <v>52</v>
      </c>
      <c r="S1" s="18" t="s">
        <v>58</v>
      </c>
      <c r="T1" s="18" t="s">
        <v>52</v>
      </c>
      <c r="V1" s="18" t="s">
        <v>59</v>
      </c>
      <c r="W1" s="18" t="s">
        <v>52</v>
      </c>
      <c r="X1" s="18" t="s">
        <v>60</v>
      </c>
      <c r="Y1" s="18" t="s">
        <v>52</v>
      </c>
      <c r="AB1" s="18" t="s">
        <v>39</v>
      </c>
      <c r="AC1" s="18" t="s">
        <v>52</v>
      </c>
    </row>
    <row r="2" spans="1:29" x14ac:dyDescent="0.2">
      <c r="A2" t="s">
        <v>61</v>
      </c>
      <c r="B2">
        <v>0</v>
      </c>
      <c r="D2" t="s">
        <v>62</v>
      </c>
      <c r="E2">
        <v>0</v>
      </c>
      <c r="G2" t="s">
        <v>63</v>
      </c>
      <c r="H2">
        <v>0</v>
      </c>
      <c r="J2" t="s">
        <v>64</v>
      </c>
      <c r="K2">
        <v>0</v>
      </c>
      <c r="M2" t="s">
        <v>65</v>
      </c>
      <c r="N2">
        <v>0</v>
      </c>
      <c r="P2" t="s">
        <v>66</v>
      </c>
      <c r="Q2">
        <v>0</v>
      </c>
      <c r="S2" t="s">
        <v>67</v>
      </c>
      <c r="T2">
        <v>0</v>
      </c>
      <c r="V2" t="s">
        <v>68</v>
      </c>
      <c r="W2">
        <v>0</v>
      </c>
      <c r="Y2" t="s">
        <v>69</v>
      </c>
      <c r="Z2">
        <v>0</v>
      </c>
      <c r="AB2" t="s">
        <v>70</v>
      </c>
      <c r="AC2">
        <v>0</v>
      </c>
    </row>
    <row r="3" spans="1:29" x14ac:dyDescent="0.2">
      <c r="A3" t="s">
        <v>71</v>
      </c>
      <c r="B3">
        <v>5</v>
      </c>
      <c r="D3" t="s">
        <v>72</v>
      </c>
      <c r="E3">
        <v>3</v>
      </c>
      <c r="G3" t="s">
        <v>73</v>
      </c>
      <c r="H3">
        <v>5</v>
      </c>
      <c r="J3" t="s">
        <v>74</v>
      </c>
      <c r="K3">
        <v>5</v>
      </c>
      <c r="M3" t="s">
        <v>75</v>
      </c>
      <c r="N3">
        <v>5</v>
      </c>
      <c r="P3" t="s">
        <v>76</v>
      </c>
      <c r="Q3">
        <v>5</v>
      </c>
      <c r="S3" t="s">
        <v>77</v>
      </c>
      <c r="T3">
        <v>5</v>
      </c>
      <c r="V3" t="s">
        <v>78</v>
      </c>
      <c r="W3">
        <v>5</v>
      </c>
      <c r="Y3" t="s">
        <v>79</v>
      </c>
      <c r="Z3">
        <v>5</v>
      </c>
      <c r="AB3" t="s">
        <v>80</v>
      </c>
      <c r="AC3">
        <v>3</v>
      </c>
    </row>
    <row r="4" spans="1:29" x14ac:dyDescent="0.2">
      <c r="A4" t="s">
        <v>81</v>
      </c>
      <c r="B4">
        <v>10</v>
      </c>
      <c r="D4" t="s">
        <v>82</v>
      </c>
      <c r="E4">
        <v>6</v>
      </c>
      <c r="G4" t="s">
        <v>83</v>
      </c>
      <c r="H4">
        <v>10</v>
      </c>
      <c r="J4" t="s">
        <v>84</v>
      </c>
      <c r="K4">
        <v>10</v>
      </c>
      <c r="M4" t="s">
        <v>85</v>
      </c>
      <c r="N4">
        <v>10</v>
      </c>
      <c r="P4" t="s">
        <v>86</v>
      </c>
      <c r="Q4">
        <v>10</v>
      </c>
      <c r="V4" t="s">
        <v>87</v>
      </c>
      <c r="W4">
        <v>10</v>
      </c>
      <c r="Y4" t="s">
        <v>88</v>
      </c>
      <c r="Z4">
        <v>10</v>
      </c>
      <c r="AB4" t="s">
        <v>89</v>
      </c>
      <c r="AC4">
        <v>7</v>
      </c>
    </row>
    <row r="5" spans="1:29" x14ac:dyDescent="0.2">
      <c r="A5" t="s">
        <v>90</v>
      </c>
      <c r="B5">
        <v>15</v>
      </c>
      <c r="D5" t="s">
        <v>91</v>
      </c>
      <c r="E5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Scoring_Tables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Optipay</dc:title>
  <dc:subject/>
  <dc:creator>John Williams</dc:creator>
  <cp:keywords/>
  <dc:description/>
  <cp:lastModifiedBy>John Williams</cp:lastModifiedBy>
  <dcterms:created xsi:type="dcterms:W3CDTF">2026-03-05T05:09:01Z</dcterms:created>
  <dcterms:modified xsi:type="dcterms:W3CDTF">2026-03-05T05:42:17Z</dcterms:modified>
  <cp:category/>
</cp:coreProperties>
</file>